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titulació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<sst xmlns="http://schemas.openxmlformats.org/spreadsheetml/2006/main" count="44" uniqueCount="24">
  <si>
    <t>CUADRO 9</t>
  </si>
  <si>
    <r>
      <t>UNAM. Titulación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>, títulos expedidos y exámenes de grado</t>
    </r>
  </si>
  <si>
    <t>2000 a 2023</t>
  </si>
  <si>
    <r>
      <t>Titulación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</si>
  <si>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</si>
  <si>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</si>
  <si>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t>% mujeres</t>
  </si>
  <si>
    <t>Tesis o tesina y examen profesional</t>
  </si>
  <si>
    <t>-</t>
  </si>
  <si>
    <t>Otras opciones</t>
  </si>
  <si>
    <t>Otras opciones (porcentaje)</t>
  </si>
  <si>
    <t>Títulos expedidos</t>
  </si>
  <si>
    <r>
      <t>Exámenes de grado</t>
    </r>
    <r>
      <rPr>
        <b/>
        <vertAlign val="superscript"/>
        <sz val="10"/>
        <rFont val="Arial"/>
        <family val="2"/>
      </rPr>
      <t>b</t>
    </r>
  </si>
  <si>
    <t>Especialización</t>
  </si>
  <si>
    <r>
      <t>Especializaciones médicas</t>
    </r>
    <r>
      <rPr>
        <vertAlign val="superscript"/>
        <sz val="10"/>
        <rFont val="Arial"/>
        <family val="2"/>
      </rPr>
      <t>c</t>
    </r>
  </si>
  <si>
    <t>Especializaciones no médicas</t>
  </si>
  <si>
    <t>Maestría</t>
  </si>
  <si>
    <t>Doctorado</t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</si>
  <si>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Universitario. No incluye a los técnicos de la ENP.</t>
    </r>
  </si>
  <si>
    <r>
      <t>b</t>
    </r>
    <r>
      <rPr>
        <sz val="8"/>
        <rFont val="Arial"/>
        <family val="2"/>
      </rPr>
      <t xml:space="preserve"> Incluye al Sistema Universidad Abierta y Educación a Distancia.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</si>
  <si>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Se refiere al Plan Único de Especializaciones Médicas.</t>
    </r>
  </si>
  <si>
    <t>Fuente: DGAE, UNAM.</t>
  </si>
  <si>
    <t>Fecha de corte: 04-III-2024</t>
  </si>
  <si>
    <t>Fecha de última actualización: 04-III-2024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</si>
</sst>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2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8"/>
      <name val="Arial"/>
      <family val="2"/>
    </font>
    <font>
      <sz val="10"/>
      <color indexed="54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sz val="12"/>
      <color rgb="FF660066"/>
      <name val="Arial"/>
      <family val="2"/>
    </font>
    <font>
      <b/>
      <sz val="10"/>
      <color rgb="FF000000"/>
      <name val="Arial"/>
      <family val="2"/>
    </font>
    <font>
      <b/>
      <sz val="10"/>
      <color rgb="FF011893"/>
      <name val="Arial"/>
      <family val="2"/>
    </font>
    <font>
      <sz val="10"/>
      <color rgb="FF000000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8" fillId="0" borderId="0" xfId="52" applyAlignment="1">
      <alignment horizontal="center"/>
      <protection/>
    </xf>
    <xf numFmtId="3" fontId="18" fillId="0" borderId="0" xfId="52" applyNumberFormat="1" applyAlignment="1">
      <alignment vertical="center"/>
      <protection/>
    </xf>
    <xf numFmtId="3" fontId="19" fillId="0" borderId="0" xfId="52" applyNumberFormat="1" applyFont="1" applyAlignment="1">
      <alignment horizontal="center" vertical="center" wrapText="1"/>
      <protection/>
    </xf>
    <xf numFmtId="0" fontId="18" fillId="0" borderId="0" xfId="52" applyAlignment="1">
      <alignment vertical="center"/>
      <protection/>
    </xf>
    <xf numFmtId="3" fontId="21" fillId="0" borderId="0" xfId="52" applyNumberFormat="1" applyFont="1" applyAlignment="1">
      <alignment vertical="center"/>
      <protection/>
    </xf>
    <xf numFmtId="3" fontId="55" fillId="0" borderId="0" xfId="52" applyNumberFormat="1" applyFont="1" applyAlignment="1">
      <alignment horizontal="center" vertical="center"/>
      <protection/>
    </xf>
    <xf numFmtId="0" fontId="56" fillId="0" borderId="0" xfId="52" applyFont="1" applyAlignment="1">
      <alignment vertical="center"/>
      <protection/>
    </xf>
    <xf numFmtId="3" fontId="57" fillId="0" borderId="0" xfId="52" applyNumberFormat="1" applyFont="1" applyAlignment="1">
      <alignment vertical="center"/>
      <protection/>
    </xf>
    <xf numFmtId="0" fontId="18" fillId="0" borderId="0" xfId="52" applyAlignment="1">
      <alignment vertical="center"/>
      <protection/>
    </xf>
    <xf numFmtId="0" fontId="25" fillId="0" borderId="0" xfId="52" applyFont="1" applyAlignment="1">
      <alignment horizontal="center" vertical="center"/>
      <protection/>
    </xf>
    <xf numFmtId="0" fontId="18" fillId="0" borderId="0" xfId="52" applyAlignment="1">
      <alignment horizontal="center" vertical="center"/>
      <protection/>
    </xf>
    <xf numFmtId="3" fontId="56" fillId="0" borderId="0" xfId="52" applyNumberFormat="1" applyFont="1" applyAlignment="1">
      <alignment vertical="center"/>
      <protection/>
    </xf>
    <xf numFmtId="3" fontId="26" fillId="0" borderId="10" xfId="52" applyNumberFormat="1" applyFont="1" applyBorder="1" applyAlignment="1">
      <alignment horizontal="left" vertical="center"/>
      <protection/>
    </xf>
    <xf numFmtId="1" fontId="26" fillId="33" borderId="11" xfId="52" applyNumberFormat="1" applyFont="1" applyFill="1" applyBorder="1" applyAlignment="1">
      <alignment horizontal="center" vertical="center"/>
      <protection/>
    </xf>
    <xf numFmtId="1" fontId="58" fillId="33" borderId="11" xfId="52" applyNumberFormat="1" applyFont="1" applyFill="1" applyBorder="1" applyAlignment="1">
      <alignment horizontal="center" vertical="center"/>
      <protection/>
    </xf>
    <xf numFmtId="1" fontId="59" fillId="33" borderId="11" xfId="52" applyNumberFormat="1" applyFont="1" applyFill="1" applyBorder="1" applyAlignment="1">
      <alignment horizontal="center" vertical="center"/>
      <protection/>
    </xf>
    <xf numFmtId="3" fontId="26" fillId="0" borderId="0" xfId="52" applyNumberFormat="1" applyFont="1" applyAlignment="1">
      <alignment vertical="center"/>
      <protection/>
    </xf>
    <xf numFmtId="3" fontId="26" fillId="33" borderId="11" xfId="52" applyNumberFormat="1" applyFont="1" applyFill="1" applyBorder="1" applyAlignment="1">
      <alignment vertical="center"/>
      <protection/>
    </xf>
    <xf numFmtId="3" fontId="58" fillId="33" borderId="11" xfId="52" applyNumberFormat="1" applyFont="1" applyFill="1" applyBorder="1" applyAlignment="1">
      <alignment vertical="center"/>
      <protection/>
    </xf>
    <xf numFmtId="3" fontId="59" fillId="33" borderId="11" xfId="52" applyNumberFormat="1" applyFont="1" applyFill="1" applyBorder="1" applyAlignment="1">
      <alignment vertical="center"/>
      <protection/>
    </xf>
    <xf numFmtId="3" fontId="18" fillId="0" borderId="11" xfId="52" applyNumberFormat="1" applyBorder="1" applyAlignment="1">
      <alignment horizontal="left" vertical="center" indent="1"/>
      <protection/>
    </xf>
    <xf numFmtId="3" fontId="18" fillId="0" borderId="11" xfId="52" applyNumberFormat="1" applyBorder="1" applyAlignment="1">
      <alignment vertical="center"/>
      <protection/>
    </xf>
    <xf numFmtId="3" fontId="60" fillId="0" borderId="11" xfId="52" applyNumberFormat="1" applyFont="1" applyBorder="1" applyAlignment="1">
      <alignment vertical="center"/>
      <protection/>
    </xf>
    <xf numFmtId="3" fontId="60" fillId="0" borderId="11" xfId="52" applyNumberFormat="1" applyFont="1" applyBorder="1" applyAlignment="1" quotePrefix="1">
      <alignment horizontal="right" vertical="center"/>
      <protection/>
    </xf>
    <xf numFmtId="3" fontId="18" fillId="0" borderId="11" xfId="52" applyNumberFormat="1" applyBorder="1" applyAlignment="1" quotePrefix="1">
      <alignment horizontal="right" vertical="center"/>
      <protection/>
    </xf>
    <xf numFmtId="3" fontId="18" fillId="0" borderId="11" xfId="52" applyNumberFormat="1" applyFont="1" applyBorder="1" applyAlignment="1" quotePrefix="1">
      <alignment horizontal="right" vertical="center"/>
      <protection/>
    </xf>
    <xf numFmtId="3" fontId="56" fillId="0" borderId="11" xfId="52" applyNumberFormat="1" applyFont="1" applyBorder="1" applyAlignment="1" quotePrefix="1">
      <alignment horizontal="right" vertical="center"/>
      <protection/>
    </xf>
    <xf numFmtId="3" fontId="18" fillId="0" borderId="11" xfId="52" applyNumberFormat="1" applyFont="1" applyBorder="1" applyAlignment="1">
      <alignment vertical="center"/>
      <protection/>
    </xf>
    <xf numFmtId="3" fontId="56" fillId="0" borderId="11" xfId="52" applyNumberFormat="1" applyFont="1" applyBorder="1" applyAlignment="1">
      <alignment vertical="center"/>
      <protection/>
    </xf>
    <xf numFmtId="3" fontId="18" fillId="0" borderId="11" xfId="52" applyNumberFormat="1" applyBorder="1" applyAlignment="1">
      <alignment horizontal="left" vertical="center" indent="2"/>
      <protection/>
    </xf>
    <xf numFmtId="164" fontId="18" fillId="0" borderId="11" xfId="60" applyNumberFormat="1" applyFont="1" applyBorder="1" applyAlignment="1">
      <alignment vertical="center"/>
    </xf>
    <xf numFmtId="164" fontId="0" fillId="0" borderId="11" xfId="60" applyNumberFormat="1" applyFont="1" applyBorder="1" applyAlignment="1">
      <alignment vertical="center"/>
    </xf>
    <xf numFmtId="164" fontId="60" fillId="0" borderId="11" xfId="60" applyNumberFormat="1" applyFont="1" applyBorder="1" applyAlignment="1">
      <alignment vertical="center"/>
    </xf>
    <xf numFmtId="164" fontId="56" fillId="0" borderId="11" xfId="60" applyNumberFormat="1" applyFont="1" applyBorder="1" applyAlignment="1">
      <alignment vertical="center"/>
    </xf>
    <xf numFmtId="3" fontId="18" fillId="0" borderId="11" xfId="52" applyNumberFormat="1" applyBorder="1" applyAlignment="1">
      <alignment horizontal="right" vertical="center"/>
      <protection/>
    </xf>
    <xf numFmtId="3" fontId="60" fillId="0" borderId="11" xfId="52" applyNumberFormat="1" applyFont="1" applyBorder="1" applyAlignment="1">
      <alignment horizontal="right" vertical="center"/>
      <protection/>
    </xf>
    <xf numFmtId="3" fontId="18" fillId="0" borderId="11" xfId="52" applyNumberFormat="1" applyFont="1" applyBorder="1" applyAlignment="1">
      <alignment horizontal="right" vertical="center"/>
      <protection/>
    </xf>
    <xf numFmtId="3" fontId="56" fillId="0" borderId="11" xfId="52" applyNumberFormat="1" applyFont="1" applyBorder="1" applyAlignment="1">
      <alignment horizontal="right" vertical="center"/>
      <protection/>
    </xf>
    <xf numFmtId="164" fontId="32" fillId="0" borderId="11" xfId="60" applyNumberFormat="1" applyFont="1" applyBorder="1" applyAlignment="1">
      <alignment vertical="center"/>
    </xf>
    <xf numFmtId="3" fontId="18" fillId="0" borderId="11" xfId="52" applyNumberFormat="1" applyBorder="1" applyAlignment="1">
      <alignment horizontal="left" vertical="center" indent="3"/>
      <protection/>
    </xf>
    <xf numFmtId="164" fontId="18" fillId="0" borderId="11" xfId="60" applyNumberFormat="1" applyFont="1" applyFill="1" applyBorder="1" applyAlignment="1">
      <alignment vertical="center"/>
    </xf>
    <xf numFmtId="164" fontId="0" fillId="0" borderId="11" xfId="60" applyNumberFormat="1" applyFont="1" applyFill="1" applyBorder="1" applyAlignment="1">
      <alignment vertical="center"/>
    </xf>
    <xf numFmtId="164" fontId="56" fillId="0" borderId="11" xfId="60" applyNumberFormat="1" applyFont="1" applyFill="1" applyBorder="1" applyAlignment="1">
      <alignment vertical="center"/>
    </xf>
    <xf numFmtId="3" fontId="26" fillId="0" borderId="0" xfId="52" applyNumberFormat="1" applyFont="1" applyAlignment="1">
      <alignment horizontal="right" vertical="center"/>
      <protection/>
    </xf>
    <xf numFmtId="0" fontId="33" fillId="0" borderId="0" xfId="52" applyFont="1" applyAlignment="1">
      <alignment vertical="center"/>
      <protection/>
    </xf>
    <xf numFmtId="3" fontId="34" fillId="0" borderId="0" xfId="52" applyNumberFormat="1" applyFont="1" applyAlignment="1">
      <alignment vertical="center"/>
      <protection/>
    </xf>
    <xf numFmtId="9" fontId="18" fillId="0" borderId="0" xfId="52" applyNumberFormat="1">
      <alignment/>
      <protection/>
    </xf>
    <xf numFmtId="0" fontId="34" fillId="0" borderId="0" xfId="52" applyFont="1" applyAlignment="1">
      <alignment vertical="center"/>
      <protection/>
    </xf>
    <xf numFmtId="3" fontId="18" fillId="0" borderId="0" xfId="52" applyNumberFormat="1" applyAlignment="1">
      <alignment horizontal="right" vertical="center"/>
      <protection/>
    </xf>
    <xf numFmtId="3" fontId="61" fillId="0" borderId="0" xfId="52" applyNumberFormat="1" applyFont="1" applyAlignment="1">
      <alignment horizontal="right" vertical="center"/>
      <protection/>
    </xf>
    <xf numFmtId="9" fontId="37" fillId="0" borderId="0" xfId="60" applyFont="1" applyBorder="1" applyAlignment="1">
      <alignment vertical="center"/>
    </xf>
    <xf numFmtId="9" fontId="18" fillId="0" borderId="0" xfId="60" applyFont="1" applyBorder="1" applyAlignment="1">
      <alignment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305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3"/>
      <sheetName val="pi 1924-2023"/>
      <sheetName val="titulación 1924-2021"/>
      <sheetName val="tit dip exagra 1924-2021"/>
      <sheetName val="demanda 1975-20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37"/>
  <sheetViews>
    <sheetView tabSelected="1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Y1"/>
    </sheetView>
  </sheetViews>
  <sheetFormatPr defaultColWidth="10.8515625" defaultRowHeight="15"/>
  <cols>
    <col min="1" max="1" width="36.7109375" style="2" customWidth="1"/>
    <col min="2" max="24" width="10.8515625" style="2" customWidth="1"/>
    <col min="25" max="25" width="10.8515625" style="12" customWidth="1"/>
    <col min="26" max="16384" width="10.8515625" style="2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5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s="8" customFormat="1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11" ht="18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25" s="17" customFormat="1" ht="18" customHeight="1">
      <c r="A6" s="13"/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14">
        <v>2009</v>
      </c>
      <c r="L6" s="14">
        <v>2010</v>
      </c>
      <c r="M6" s="14">
        <v>2011</v>
      </c>
      <c r="N6" s="14">
        <v>2012</v>
      </c>
      <c r="O6" s="14">
        <v>2013</v>
      </c>
      <c r="P6" s="14">
        <v>2014</v>
      </c>
      <c r="Q6" s="15">
        <v>2015</v>
      </c>
      <c r="R6" s="14">
        <v>2016</v>
      </c>
      <c r="S6" s="14">
        <v>2017</v>
      </c>
      <c r="T6" s="14">
        <v>2018</v>
      </c>
      <c r="U6" s="14">
        <v>2019</v>
      </c>
      <c r="V6" s="14">
        <v>2020</v>
      </c>
      <c r="W6" s="14">
        <v>2021</v>
      </c>
      <c r="X6" s="14">
        <v>2022</v>
      </c>
      <c r="Y6" s="16">
        <v>2023</v>
      </c>
    </row>
    <row r="7" spans="1:25" ht="18" customHeight="1">
      <c r="A7" s="18" t="s">
        <v>3</v>
      </c>
      <c r="B7" s="18">
        <f aca="true" t="shared" si="0" ref="B7:Y7">B8+B9</f>
        <v>11272</v>
      </c>
      <c r="C7" s="18">
        <f t="shared" si="0"/>
        <v>14077</v>
      </c>
      <c r="D7" s="18">
        <f t="shared" si="0"/>
        <v>13628</v>
      </c>
      <c r="E7" s="18">
        <f t="shared" si="0"/>
        <v>13553</v>
      </c>
      <c r="F7" s="18">
        <f t="shared" si="0"/>
        <v>12861</v>
      </c>
      <c r="G7" s="18">
        <f t="shared" si="0"/>
        <v>13349</v>
      </c>
      <c r="H7" s="18">
        <f>H8+H9</f>
        <v>13553</v>
      </c>
      <c r="I7" s="18">
        <f>I8+I9</f>
        <v>15592</v>
      </c>
      <c r="J7" s="18">
        <f>J8+J9</f>
        <v>17747</v>
      </c>
      <c r="K7" s="18">
        <f t="shared" si="0"/>
        <v>17076</v>
      </c>
      <c r="L7" s="18">
        <f t="shared" si="0"/>
        <v>18714</v>
      </c>
      <c r="M7" s="18">
        <f t="shared" si="0"/>
        <v>18485</v>
      </c>
      <c r="N7" s="18">
        <f t="shared" si="0"/>
        <v>19831</v>
      </c>
      <c r="O7" s="18">
        <f t="shared" si="0"/>
        <v>20451</v>
      </c>
      <c r="P7" s="18">
        <f t="shared" si="0"/>
        <v>21801</v>
      </c>
      <c r="Q7" s="19">
        <f t="shared" si="0"/>
        <v>23047</v>
      </c>
      <c r="R7" s="18">
        <f t="shared" si="0"/>
        <v>24463</v>
      </c>
      <c r="S7" s="18">
        <f t="shared" si="0"/>
        <v>22815</v>
      </c>
      <c r="T7" s="18">
        <f t="shared" si="0"/>
        <v>23843</v>
      </c>
      <c r="U7" s="18">
        <f t="shared" si="0"/>
        <v>22735</v>
      </c>
      <c r="V7" s="18">
        <f t="shared" si="0"/>
        <v>7939</v>
      </c>
      <c r="W7" s="18">
        <f t="shared" si="0"/>
        <v>19778</v>
      </c>
      <c r="X7" s="18">
        <f t="shared" si="0"/>
        <v>30846</v>
      </c>
      <c r="Y7" s="20">
        <f t="shared" si="0"/>
        <v>27111</v>
      </c>
    </row>
    <row r="8" spans="1:25" ht="18" customHeight="1">
      <c r="A8" s="21" t="s">
        <v>4</v>
      </c>
      <c r="B8" s="22">
        <v>343</v>
      </c>
      <c r="C8" s="22">
        <v>736</v>
      </c>
      <c r="D8" s="22">
        <v>284</v>
      </c>
      <c r="E8" s="22">
        <v>233</v>
      </c>
      <c r="F8" s="22">
        <v>301</v>
      </c>
      <c r="G8" s="22">
        <v>250</v>
      </c>
      <c r="H8" s="22">
        <v>332</v>
      </c>
      <c r="I8" s="22">
        <v>150</v>
      </c>
      <c r="J8" s="22">
        <v>687</v>
      </c>
      <c r="K8" s="22">
        <v>106</v>
      </c>
      <c r="L8" s="22">
        <v>116</v>
      </c>
      <c r="M8" s="22">
        <v>413</v>
      </c>
      <c r="N8" s="22">
        <v>160</v>
      </c>
      <c r="O8" s="23">
        <v>79</v>
      </c>
      <c r="P8" s="24">
        <v>67</v>
      </c>
      <c r="Q8" s="24">
        <v>35</v>
      </c>
      <c r="R8" s="25">
        <v>58</v>
      </c>
      <c r="S8" s="25">
        <v>49</v>
      </c>
      <c r="T8" s="25">
        <v>38</v>
      </c>
      <c r="U8" s="25">
        <v>32</v>
      </c>
      <c r="V8" s="25">
        <v>1</v>
      </c>
      <c r="W8" s="26">
        <v>0</v>
      </c>
      <c r="X8" s="26">
        <v>16</v>
      </c>
      <c r="Y8" s="27">
        <v>21</v>
      </c>
    </row>
    <row r="9" spans="1:25" ht="18" customHeight="1">
      <c r="A9" s="21" t="s">
        <v>5</v>
      </c>
      <c r="B9" s="22">
        <v>10929</v>
      </c>
      <c r="C9" s="22">
        <v>13341</v>
      </c>
      <c r="D9" s="22">
        <v>13344</v>
      </c>
      <c r="E9" s="22">
        <v>13320</v>
      </c>
      <c r="F9" s="22">
        <v>12560</v>
      </c>
      <c r="G9" s="22">
        <f aca="true" t="shared" si="1" ref="G9:S9">SUM(G11:G12)</f>
        <v>13099</v>
      </c>
      <c r="H9" s="22">
        <f t="shared" si="1"/>
        <v>13221</v>
      </c>
      <c r="I9" s="22">
        <f t="shared" si="1"/>
        <v>15442</v>
      </c>
      <c r="J9" s="22">
        <f t="shared" si="1"/>
        <v>17060</v>
      </c>
      <c r="K9" s="22">
        <f t="shared" si="1"/>
        <v>16970</v>
      </c>
      <c r="L9" s="22">
        <f t="shared" si="1"/>
        <v>18598</v>
      </c>
      <c r="M9" s="22">
        <f t="shared" si="1"/>
        <v>18072</v>
      </c>
      <c r="N9" s="22">
        <f t="shared" si="1"/>
        <v>19671</v>
      </c>
      <c r="O9" s="22">
        <f t="shared" si="1"/>
        <v>20372</v>
      </c>
      <c r="P9" s="22">
        <f t="shared" si="1"/>
        <v>21734</v>
      </c>
      <c r="Q9" s="22">
        <f t="shared" si="1"/>
        <v>23012</v>
      </c>
      <c r="R9" s="22">
        <f t="shared" si="1"/>
        <v>24405</v>
      </c>
      <c r="S9" s="22">
        <f t="shared" si="1"/>
        <v>22766</v>
      </c>
      <c r="T9" s="22">
        <f>SUM(T11:T12)</f>
        <v>23805</v>
      </c>
      <c r="U9" s="22">
        <f>SUM(U11:U12)</f>
        <v>22703</v>
      </c>
      <c r="V9" s="22">
        <f>SUM(V11:V12)</f>
        <v>7938</v>
      </c>
      <c r="W9" s="28">
        <v>19778</v>
      </c>
      <c r="X9" s="28">
        <f>+X11+X12</f>
        <v>30830</v>
      </c>
      <c r="Y9" s="29">
        <f>+Y11+Y12</f>
        <v>27090</v>
      </c>
    </row>
    <row r="10" spans="1:25" ht="18" customHeight="1">
      <c r="A10" s="30" t="s">
        <v>6</v>
      </c>
      <c r="B10" s="31">
        <v>0.532162137432519</v>
      </c>
      <c r="C10" s="31">
        <v>0.5584289033805562</v>
      </c>
      <c r="D10" s="31">
        <v>0.5518585131894485</v>
      </c>
      <c r="E10" s="31">
        <v>0.5518768768768769</v>
      </c>
      <c r="F10" s="31">
        <v>0.5515923566878981</v>
      </c>
      <c r="G10" s="31">
        <v>0.5732498664020155</v>
      </c>
      <c r="H10" s="31">
        <v>0.5905703534272855</v>
      </c>
      <c r="I10" s="31">
        <f>9161/I9</f>
        <v>0.5932521694081078</v>
      </c>
      <c r="J10" s="31">
        <v>0.6</v>
      </c>
      <c r="K10" s="31">
        <v>0.59</v>
      </c>
      <c r="L10" s="31">
        <v>0.59</v>
      </c>
      <c r="M10" s="31">
        <v>0.58</v>
      </c>
      <c r="N10" s="32">
        <v>0.566</v>
      </c>
      <c r="O10" s="32">
        <v>0.57</v>
      </c>
      <c r="P10" s="32">
        <v>0.561</v>
      </c>
      <c r="Q10" s="33">
        <v>0.5697</v>
      </c>
      <c r="R10" s="31">
        <v>0.565</v>
      </c>
      <c r="S10" s="32">
        <v>0.5591232539752262</v>
      </c>
      <c r="T10" s="31">
        <v>0.5655</v>
      </c>
      <c r="U10" s="31">
        <v>0.56</v>
      </c>
      <c r="V10" s="31">
        <v>0.574</v>
      </c>
      <c r="W10" s="31">
        <v>0.597</v>
      </c>
      <c r="X10" s="31">
        <v>0.583</v>
      </c>
      <c r="Y10" s="34">
        <v>0.576</v>
      </c>
    </row>
    <row r="11" spans="1:25" ht="18" customHeight="1">
      <c r="A11" s="30" t="s">
        <v>7</v>
      </c>
      <c r="B11" s="35" t="s">
        <v>8</v>
      </c>
      <c r="C11" s="35" t="s">
        <v>8</v>
      </c>
      <c r="D11" s="35" t="s">
        <v>8</v>
      </c>
      <c r="E11" s="35" t="s">
        <v>8</v>
      </c>
      <c r="F11" s="35" t="s">
        <v>8</v>
      </c>
      <c r="G11" s="35">
        <v>8658</v>
      </c>
      <c r="H11" s="35">
        <v>7392</v>
      </c>
      <c r="I11" s="35">
        <v>6497</v>
      </c>
      <c r="J11" s="35">
        <v>6211</v>
      </c>
      <c r="K11" s="35">
        <v>6138</v>
      </c>
      <c r="L11" s="35">
        <v>6276</v>
      </c>
      <c r="M11" s="35">
        <v>6026</v>
      </c>
      <c r="N11" s="35">
        <v>6190</v>
      </c>
      <c r="O11" s="35">
        <v>6693</v>
      </c>
      <c r="P11" s="35">
        <v>7198</v>
      </c>
      <c r="Q11" s="36">
        <v>7979</v>
      </c>
      <c r="R11" s="35">
        <v>7346</v>
      </c>
      <c r="S11" s="35">
        <v>6079</v>
      </c>
      <c r="T11" s="35">
        <v>6247</v>
      </c>
      <c r="U11" s="35">
        <v>5802</v>
      </c>
      <c r="V11" s="35">
        <v>1863</v>
      </c>
      <c r="W11" s="37">
        <v>3745</v>
      </c>
      <c r="X11" s="37">
        <v>5385</v>
      </c>
      <c r="Y11" s="38">
        <v>4129</v>
      </c>
    </row>
    <row r="12" spans="1:25" ht="18" customHeight="1">
      <c r="A12" s="30" t="s">
        <v>9</v>
      </c>
      <c r="B12" s="35" t="s">
        <v>8</v>
      </c>
      <c r="C12" s="35" t="s">
        <v>8</v>
      </c>
      <c r="D12" s="35" t="s">
        <v>8</v>
      </c>
      <c r="E12" s="35" t="s">
        <v>8</v>
      </c>
      <c r="F12" s="35" t="s">
        <v>8</v>
      </c>
      <c r="G12" s="35">
        <v>4441</v>
      </c>
      <c r="H12" s="35">
        <v>5829</v>
      </c>
      <c r="I12" s="35">
        <v>8945</v>
      </c>
      <c r="J12" s="35">
        <v>10849</v>
      </c>
      <c r="K12" s="35">
        <v>10832</v>
      </c>
      <c r="L12" s="35">
        <v>12322</v>
      </c>
      <c r="M12" s="35">
        <v>12046</v>
      </c>
      <c r="N12" s="35">
        <v>13481</v>
      </c>
      <c r="O12" s="35">
        <v>13679</v>
      </c>
      <c r="P12" s="35">
        <v>14536</v>
      </c>
      <c r="Q12" s="36">
        <v>15033</v>
      </c>
      <c r="R12" s="35">
        <v>17059</v>
      </c>
      <c r="S12" s="35">
        <v>16687</v>
      </c>
      <c r="T12" s="35">
        <v>17558</v>
      </c>
      <c r="U12" s="35">
        <v>16901</v>
      </c>
      <c r="V12" s="35">
        <v>6075</v>
      </c>
      <c r="W12" s="37">
        <v>16033</v>
      </c>
      <c r="X12" s="37">
        <v>25445</v>
      </c>
      <c r="Y12" s="38">
        <v>22961</v>
      </c>
    </row>
    <row r="13" spans="1:25" ht="18" customHeight="1">
      <c r="A13" s="30" t="s">
        <v>10</v>
      </c>
      <c r="B13" s="25" t="s">
        <v>8</v>
      </c>
      <c r="C13" s="25" t="s">
        <v>8</v>
      </c>
      <c r="D13" s="25" t="s">
        <v>8</v>
      </c>
      <c r="E13" s="25" t="s">
        <v>8</v>
      </c>
      <c r="F13" s="25" t="s">
        <v>8</v>
      </c>
      <c r="G13" s="31">
        <f>G12/G9</f>
        <v>0.33903351400870296</v>
      </c>
      <c r="H13" s="31">
        <f>H12/H9</f>
        <v>0.44088949398683913</v>
      </c>
      <c r="I13" s="31">
        <f>I12/I9</f>
        <v>0.5792643439968916</v>
      </c>
      <c r="J13" s="31">
        <f>+J12/J9</f>
        <v>0.6359320046893318</v>
      </c>
      <c r="K13" s="31">
        <f>+K12/K9</f>
        <v>0.6383028874484384</v>
      </c>
      <c r="L13" s="31">
        <f>+L12/L9</f>
        <v>0.6625443596085601</v>
      </c>
      <c r="M13" s="31">
        <f>+M12/M9</f>
        <v>0.666555998229305</v>
      </c>
      <c r="N13" s="32">
        <v>0.69</v>
      </c>
      <c r="O13" s="33">
        <v>0.67</v>
      </c>
      <c r="P13" s="33">
        <f aca="true" t="shared" si="2" ref="P13:Y13">+P12/P9</f>
        <v>0.6688138400662557</v>
      </c>
      <c r="Q13" s="33">
        <f t="shared" si="2"/>
        <v>0.6532678602468277</v>
      </c>
      <c r="R13" s="31">
        <f t="shared" si="2"/>
        <v>0.6989961073550502</v>
      </c>
      <c r="S13" s="32">
        <f t="shared" si="2"/>
        <v>0.7329790037775631</v>
      </c>
      <c r="T13" s="39">
        <f t="shared" si="2"/>
        <v>0.7375761394664986</v>
      </c>
      <c r="U13" s="31">
        <f t="shared" si="2"/>
        <v>0.7444390609170595</v>
      </c>
      <c r="V13" s="31">
        <f t="shared" si="2"/>
        <v>0.7653061224489796</v>
      </c>
      <c r="W13" s="31">
        <f t="shared" si="2"/>
        <v>0.8106481949641016</v>
      </c>
      <c r="X13" s="31">
        <f t="shared" si="2"/>
        <v>0.8253324683749594</v>
      </c>
      <c r="Y13" s="34">
        <f t="shared" si="2"/>
        <v>0.8475821336286452</v>
      </c>
    </row>
    <row r="14" spans="1:25" ht="18" customHeight="1">
      <c r="A14" s="18" t="s">
        <v>11</v>
      </c>
      <c r="B14" s="18">
        <f aca="true" t="shared" si="3" ref="B14:K14">B15+B16</f>
        <v>17445</v>
      </c>
      <c r="C14" s="18">
        <f t="shared" si="3"/>
        <v>15821</v>
      </c>
      <c r="D14" s="18">
        <f t="shared" si="3"/>
        <v>15486</v>
      </c>
      <c r="E14" s="18">
        <f t="shared" si="3"/>
        <v>15570</v>
      </c>
      <c r="F14" s="18">
        <f t="shared" si="3"/>
        <v>14655</v>
      </c>
      <c r="G14" s="18">
        <f t="shared" si="3"/>
        <v>14852</v>
      </c>
      <c r="H14" s="18">
        <f>H15+H16</f>
        <v>15124</v>
      </c>
      <c r="I14" s="18">
        <f>I15+I16</f>
        <v>13093</v>
      </c>
      <c r="J14" s="18">
        <f>J15+J16</f>
        <v>22825</v>
      </c>
      <c r="K14" s="18">
        <f t="shared" si="3"/>
        <v>19205</v>
      </c>
      <c r="L14" s="18">
        <f>L15+L16</f>
        <v>20464</v>
      </c>
      <c r="M14" s="18">
        <v>21028</v>
      </c>
      <c r="N14" s="18">
        <f aca="true" t="shared" si="4" ref="N14:Y14">N15+N16</f>
        <v>20875</v>
      </c>
      <c r="O14" s="19">
        <f t="shared" si="4"/>
        <v>22145</v>
      </c>
      <c r="P14" s="19">
        <f t="shared" si="4"/>
        <v>22514</v>
      </c>
      <c r="Q14" s="19">
        <f t="shared" si="4"/>
        <v>24582</v>
      </c>
      <c r="R14" s="18">
        <f t="shared" si="4"/>
        <v>23560</v>
      </c>
      <c r="S14" s="18">
        <f t="shared" si="4"/>
        <v>23295</v>
      </c>
      <c r="T14" s="18">
        <f t="shared" si="4"/>
        <v>23238</v>
      </c>
      <c r="U14" s="18">
        <f t="shared" si="4"/>
        <v>23388</v>
      </c>
      <c r="V14" s="18">
        <f t="shared" si="4"/>
        <v>10191</v>
      </c>
      <c r="W14" s="18">
        <f t="shared" si="4"/>
        <v>18157</v>
      </c>
      <c r="X14" s="18">
        <f t="shared" si="4"/>
        <v>30745</v>
      </c>
      <c r="Y14" s="20">
        <f t="shared" si="4"/>
        <v>27315</v>
      </c>
    </row>
    <row r="15" spans="1:25" ht="18" customHeight="1">
      <c r="A15" s="21" t="s">
        <v>4</v>
      </c>
      <c r="B15" s="22">
        <v>1168</v>
      </c>
      <c r="C15" s="22">
        <v>913</v>
      </c>
      <c r="D15" s="22">
        <v>645</v>
      </c>
      <c r="E15" s="22">
        <v>639</v>
      </c>
      <c r="F15" s="22">
        <v>537</v>
      </c>
      <c r="G15" s="22">
        <v>432</v>
      </c>
      <c r="H15" s="22">
        <v>662</v>
      </c>
      <c r="I15" s="22">
        <v>316</v>
      </c>
      <c r="J15" s="22">
        <v>989</v>
      </c>
      <c r="K15" s="22">
        <v>379</v>
      </c>
      <c r="L15" s="22">
        <v>270</v>
      </c>
      <c r="M15" s="22">
        <v>489</v>
      </c>
      <c r="N15" s="22">
        <v>248</v>
      </c>
      <c r="O15" s="23">
        <v>233</v>
      </c>
      <c r="P15" s="24">
        <v>127</v>
      </c>
      <c r="Q15" s="24">
        <v>88</v>
      </c>
      <c r="R15" s="25">
        <v>61</v>
      </c>
      <c r="S15" s="25">
        <v>46</v>
      </c>
      <c r="T15" s="25">
        <v>37</v>
      </c>
      <c r="U15" s="25">
        <v>36</v>
      </c>
      <c r="V15" s="25">
        <v>10</v>
      </c>
      <c r="W15" s="26">
        <v>0</v>
      </c>
      <c r="X15" s="26">
        <v>15</v>
      </c>
      <c r="Y15" s="27">
        <v>19</v>
      </c>
    </row>
    <row r="16" spans="1:25" ht="18" customHeight="1">
      <c r="A16" s="21" t="s">
        <v>5</v>
      </c>
      <c r="B16" s="22">
        <v>16277</v>
      </c>
      <c r="C16" s="22">
        <v>14908</v>
      </c>
      <c r="D16" s="22">
        <v>14841</v>
      </c>
      <c r="E16" s="22">
        <v>14931</v>
      </c>
      <c r="F16" s="22">
        <v>14118</v>
      </c>
      <c r="G16" s="22">
        <v>14420</v>
      </c>
      <c r="H16" s="22">
        <v>14462</v>
      </c>
      <c r="I16" s="22">
        <v>12777</v>
      </c>
      <c r="J16" s="22">
        <v>21836</v>
      </c>
      <c r="K16" s="22">
        <v>18826</v>
      </c>
      <c r="L16" s="22">
        <v>20194</v>
      </c>
      <c r="M16" s="22">
        <v>20539</v>
      </c>
      <c r="N16" s="22">
        <v>20627</v>
      </c>
      <c r="O16" s="23">
        <v>21912</v>
      </c>
      <c r="P16" s="23">
        <v>22387</v>
      </c>
      <c r="Q16" s="23">
        <v>24494</v>
      </c>
      <c r="R16" s="22">
        <v>23499</v>
      </c>
      <c r="S16" s="22">
        <v>23249</v>
      </c>
      <c r="T16" s="22">
        <v>23201</v>
      </c>
      <c r="U16" s="22">
        <v>23352</v>
      </c>
      <c r="V16" s="22">
        <v>10181</v>
      </c>
      <c r="W16" s="28">
        <v>18157</v>
      </c>
      <c r="X16" s="28">
        <v>30730</v>
      </c>
      <c r="Y16" s="29">
        <v>27296</v>
      </c>
    </row>
    <row r="17" spans="1:25" ht="18" customHeight="1">
      <c r="A17" s="18" t="s">
        <v>12</v>
      </c>
      <c r="B17" s="18">
        <f>+B18+B23+B25</f>
        <v>3015</v>
      </c>
      <c r="C17" s="18">
        <f aca="true" t="shared" si="5" ref="C17:Y17">+C18+C23+C25</f>
        <v>4462</v>
      </c>
      <c r="D17" s="18">
        <f t="shared" si="5"/>
        <v>4364</v>
      </c>
      <c r="E17" s="18">
        <f t="shared" si="5"/>
        <v>3904</v>
      </c>
      <c r="F17" s="18">
        <f t="shared" si="5"/>
        <v>4931</v>
      </c>
      <c r="G17" s="18">
        <f t="shared" si="5"/>
        <v>5164</v>
      </c>
      <c r="H17" s="18">
        <f t="shared" si="5"/>
        <v>5406</v>
      </c>
      <c r="I17" s="18">
        <f t="shared" si="5"/>
        <v>5642</v>
      </c>
      <c r="J17" s="18">
        <f t="shared" si="5"/>
        <v>6121</v>
      </c>
      <c r="K17" s="18">
        <f t="shared" si="5"/>
        <v>6599</v>
      </c>
      <c r="L17" s="18">
        <f t="shared" si="5"/>
        <v>7054.53333333333</v>
      </c>
      <c r="M17" s="18">
        <f t="shared" si="5"/>
        <v>7482</v>
      </c>
      <c r="N17" s="18">
        <f t="shared" si="5"/>
        <v>7346</v>
      </c>
      <c r="O17" s="18">
        <f t="shared" si="5"/>
        <v>7961</v>
      </c>
      <c r="P17" s="18">
        <f t="shared" si="5"/>
        <v>8676</v>
      </c>
      <c r="Q17" s="18">
        <f t="shared" si="5"/>
        <v>9101</v>
      </c>
      <c r="R17" s="18">
        <f t="shared" si="5"/>
        <v>9756</v>
      </c>
      <c r="S17" s="18">
        <f t="shared" si="5"/>
        <v>9469</v>
      </c>
      <c r="T17" s="18">
        <f t="shared" si="5"/>
        <v>9950</v>
      </c>
      <c r="U17" s="18">
        <f t="shared" si="5"/>
        <v>10162</v>
      </c>
      <c r="V17" s="18">
        <f t="shared" si="5"/>
        <v>7448</v>
      </c>
      <c r="W17" s="18">
        <f t="shared" si="5"/>
        <v>11347</v>
      </c>
      <c r="X17" s="18">
        <f t="shared" si="5"/>
        <v>9183</v>
      </c>
      <c r="Y17" s="20">
        <f t="shared" si="5"/>
        <v>10722</v>
      </c>
    </row>
    <row r="18" spans="1:25" ht="18" customHeight="1">
      <c r="A18" s="21" t="s">
        <v>13</v>
      </c>
      <c r="B18" s="22">
        <f>+B19+B21</f>
        <v>1584</v>
      </c>
      <c r="C18" s="22">
        <f aca="true" t="shared" si="6" ref="C18:R18">+C19+C21</f>
        <v>2932</v>
      </c>
      <c r="D18" s="22">
        <f t="shared" si="6"/>
        <v>2710</v>
      </c>
      <c r="E18" s="22">
        <f t="shared" si="6"/>
        <v>2315</v>
      </c>
      <c r="F18" s="22">
        <f t="shared" si="6"/>
        <v>2806</v>
      </c>
      <c r="G18" s="22">
        <f t="shared" si="6"/>
        <v>2679</v>
      </c>
      <c r="H18" s="22">
        <f t="shared" si="6"/>
        <v>2856</v>
      </c>
      <c r="I18" s="22">
        <f t="shared" si="6"/>
        <v>3144</v>
      </c>
      <c r="J18" s="22">
        <f t="shared" si="6"/>
        <v>3492</v>
      </c>
      <c r="K18" s="22">
        <f t="shared" si="6"/>
        <v>3497</v>
      </c>
      <c r="L18" s="22">
        <f t="shared" si="6"/>
        <v>3735.53333333333</v>
      </c>
      <c r="M18" s="22">
        <f t="shared" si="6"/>
        <v>3922</v>
      </c>
      <c r="N18" s="22">
        <f t="shared" si="6"/>
        <v>3925</v>
      </c>
      <c r="O18" s="22">
        <f t="shared" si="6"/>
        <v>4109</v>
      </c>
      <c r="P18" s="22">
        <f t="shared" si="6"/>
        <v>4807</v>
      </c>
      <c r="Q18" s="22">
        <f t="shared" si="6"/>
        <v>5087</v>
      </c>
      <c r="R18" s="22">
        <f t="shared" si="6"/>
        <v>5327</v>
      </c>
      <c r="S18" s="22">
        <f>+S19+S21</f>
        <v>5240</v>
      </c>
      <c r="T18" s="22">
        <f>+T19+T21</f>
        <v>5630</v>
      </c>
      <c r="U18" s="22">
        <f>SUM(U21,U19)</f>
        <v>5581</v>
      </c>
      <c r="V18" s="22">
        <f>SUM(V21,V19)</f>
        <v>4543</v>
      </c>
      <c r="W18" s="28">
        <f>SUM(W21,W19)</f>
        <v>7736</v>
      </c>
      <c r="X18" s="28">
        <f>SUM(X21,X19)</f>
        <v>5091</v>
      </c>
      <c r="Y18" s="29">
        <f>SUM(Y21,Y19)</f>
        <v>6097</v>
      </c>
    </row>
    <row r="19" spans="1:25" ht="18" customHeight="1">
      <c r="A19" s="30" t="s">
        <v>14</v>
      </c>
      <c r="B19" s="22">
        <v>1406</v>
      </c>
      <c r="C19" s="22">
        <v>2690</v>
      </c>
      <c r="D19" s="22">
        <v>2456</v>
      </c>
      <c r="E19" s="22">
        <v>1949</v>
      </c>
      <c r="F19" s="22">
        <v>2467</v>
      </c>
      <c r="G19" s="22">
        <v>2224</v>
      </c>
      <c r="H19" s="22">
        <v>2267</v>
      </c>
      <c r="I19" s="22">
        <v>2336</v>
      </c>
      <c r="J19" s="22">
        <v>2490</v>
      </c>
      <c r="K19" s="22">
        <v>2512</v>
      </c>
      <c r="L19" s="22">
        <v>2568.53333333333</v>
      </c>
      <c r="M19" s="22">
        <v>2774</v>
      </c>
      <c r="N19" s="22">
        <v>2701</v>
      </c>
      <c r="O19" s="22">
        <v>3003</v>
      </c>
      <c r="P19" s="22">
        <v>3292</v>
      </c>
      <c r="Q19" s="23">
        <v>3521</v>
      </c>
      <c r="R19" s="22">
        <v>3662</v>
      </c>
      <c r="S19" s="22">
        <v>3546</v>
      </c>
      <c r="T19" s="22">
        <v>3897</v>
      </c>
      <c r="U19" s="22">
        <v>3996</v>
      </c>
      <c r="V19" s="22">
        <v>3803</v>
      </c>
      <c r="W19" s="28">
        <v>6684</v>
      </c>
      <c r="X19" s="28">
        <v>3007</v>
      </c>
      <c r="Y19" s="29">
        <v>4183</v>
      </c>
    </row>
    <row r="20" spans="1:25" ht="18" customHeight="1">
      <c r="A20" s="40" t="s">
        <v>6</v>
      </c>
      <c r="B20" s="31">
        <v>0.4359886201991465</v>
      </c>
      <c r="C20" s="31">
        <v>0.4446096654275093</v>
      </c>
      <c r="D20" s="31">
        <v>0.4153094462540717</v>
      </c>
      <c r="E20" s="31">
        <v>0.44330425859415085</v>
      </c>
      <c r="F20" s="31">
        <v>0.45277665180381027</v>
      </c>
      <c r="G20" s="31">
        <v>0.4433453237410072</v>
      </c>
      <c r="H20" s="31">
        <v>0.4362593736215262</v>
      </c>
      <c r="I20" s="31">
        <v>0.4426369863013699</v>
      </c>
      <c r="J20" s="31">
        <v>0.4706827309236948</v>
      </c>
      <c r="K20" s="31">
        <v>0.4661624203821656</v>
      </c>
      <c r="L20" s="31">
        <v>0.49279875437913584</v>
      </c>
      <c r="M20" s="31">
        <v>0.5039653929343908</v>
      </c>
      <c r="N20" s="32">
        <v>0.5024065161051462</v>
      </c>
      <c r="O20" s="32">
        <v>0.5221445221445221</v>
      </c>
      <c r="P20" s="31">
        <v>0.6731470230862697</v>
      </c>
      <c r="Q20" s="33">
        <v>0.5805168986083499</v>
      </c>
      <c r="R20" s="31">
        <v>0.6551064991807756</v>
      </c>
      <c r="S20" s="32">
        <v>0.5273547659334461</v>
      </c>
      <c r="T20" s="31">
        <v>0.5155</v>
      </c>
      <c r="U20" s="31">
        <v>0.528</v>
      </c>
      <c r="V20" s="31">
        <v>0.5369</v>
      </c>
      <c r="W20" s="31">
        <v>0.5431</v>
      </c>
      <c r="X20" s="31">
        <v>0.524</v>
      </c>
      <c r="Y20" s="34">
        <v>0.5546</v>
      </c>
    </row>
    <row r="21" spans="1:25" ht="18" customHeight="1">
      <c r="A21" s="30" t="s">
        <v>15</v>
      </c>
      <c r="B21" s="22">
        <v>178</v>
      </c>
      <c r="C21" s="22">
        <v>242</v>
      </c>
      <c r="D21" s="22">
        <v>254</v>
      </c>
      <c r="E21" s="22">
        <v>366</v>
      </c>
      <c r="F21" s="22">
        <v>339</v>
      </c>
      <c r="G21" s="22">
        <v>455</v>
      </c>
      <c r="H21" s="22">
        <v>589</v>
      </c>
      <c r="I21" s="22">
        <v>808</v>
      </c>
      <c r="J21" s="22">
        <v>1002</v>
      </c>
      <c r="K21" s="22">
        <v>985</v>
      </c>
      <c r="L21" s="22">
        <v>1167</v>
      </c>
      <c r="M21" s="22">
        <v>1148</v>
      </c>
      <c r="N21" s="22">
        <v>1224</v>
      </c>
      <c r="O21" s="22">
        <v>1106</v>
      </c>
      <c r="P21" s="22">
        <v>1515</v>
      </c>
      <c r="Q21" s="23">
        <v>1566</v>
      </c>
      <c r="R21" s="22">
        <v>1665</v>
      </c>
      <c r="S21" s="22">
        <v>1694</v>
      </c>
      <c r="T21" s="22">
        <v>1733</v>
      </c>
      <c r="U21" s="22">
        <v>1585</v>
      </c>
      <c r="V21" s="22">
        <v>740</v>
      </c>
      <c r="W21" s="28">
        <v>1052</v>
      </c>
      <c r="X21" s="28">
        <v>2084</v>
      </c>
      <c r="Y21" s="29">
        <v>1914</v>
      </c>
    </row>
    <row r="22" spans="1:25" ht="18" customHeight="1">
      <c r="A22" s="40" t="s">
        <v>6</v>
      </c>
      <c r="B22" s="41">
        <v>0.43820224719101125</v>
      </c>
      <c r="C22" s="41">
        <v>0.4049586776859504</v>
      </c>
      <c r="D22" s="41">
        <v>0.421259842519685</v>
      </c>
      <c r="E22" s="41">
        <v>0.43989071038251365</v>
      </c>
      <c r="F22" s="41">
        <v>0.5368731563421829</v>
      </c>
      <c r="G22" s="41">
        <v>0.4879120879120879</v>
      </c>
      <c r="H22" s="41">
        <v>0.4940577249575552</v>
      </c>
      <c r="I22" s="41">
        <v>0.5297029702970297</v>
      </c>
      <c r="J22" s="41">
        <v>0.5449101796407185</v>
      </c>
      <c r="K22" s="41">
        <v>0.6060913705583756</v>
      </c>
      <c r="L22" s="41">
        <v>0.570694087403599</v>
      </c>
      <c r="M22" s="41">
        <v>0.6001742160278746</v>
      </c>
      <c r="N22" s="41">
        <v>0.6021241830065359</v>
      </c>
      <c r="O22" s="41">
        <v>0.5587703435804702</v>
      </c>
      <c r="P22" s="41">
        <v>0.671947194719472</v>
      </c>
      <c r="Q22" s="41">
        <v>0.6577266922094508</v>
      </c>
      <c r="R22" s="41">
        <v>0.6228228228228229</v>
      </c>
      <c r="S22" s="42">
        <v>0.641086186540732</v>
      </c>
      <c r="T22" s="41">
        <v>0.636</v>
      </c>
      <c r="U22" s="41">
        <v>0.603</v>
      </c>
      <c r="V22" s="41">
        <v>0.623</v>
      </c>
      <c r="W22" s="41">
        <v>0.5913</v>
      </c>
      <c r="X22" s="41">
        <v>0.607</v>
      </c>
      <c r="Y22" s="43">
        <v>0.6494</v>
      </c>
    </row>
    <row r="23" spans="1:25" ht="18" customHeight="1">
      <c r="A23" s="21" t="s">
        <v>16</v>
      </c>
      <c r="B23" s="22">
        <v>988</v>
      </c>
      <c r="C23" s="22">
        <v>1134</v>
      </c>
      <c r="D23" s="22">
        <v>1214</v>
      </c>
      <c r="E23" s="22">
        <v>1162</v>
      </c>
      <c r="F23" s="22">
        <v>1647</v>
      </c>
      <c r="G23" s="22">
        <v>1945</v>
      </c>
      <c r="H23" s="22">
        <v>2018</v>
      </c>
      <c r="I23" s="22">
        <v>1891</v>
      </c>
      <c r="J23" s="22">
        <v>2021</v>
      </c>
      <c r="K23" s="22">
        <v>2450</v>
      </c>
      <c r="L23" s="22">
        <v>2681</v>
      </c>
      <c r="M23" s="22">
        <v>2882</v>
      </c>
      <c r="N23" s="22">
        <v>2690</v>
      </c>
      <c r="O23" s="22">
        <v>3110</v>
      </c>
      <c r="P23" s="22">
        <v>3057</v>
      </c>
      <c r="Q23" s="23">
        <v>3147</v>
      </c>
      <c r="R23" s="22">
        <v>3561</v>
      </c>
      <c r="S23" s="22">
        <v>3284</v>
      </c>
      <c r="T23" s="22">
        <v>3345</v>
      </c>
      <c r="U23" s="22">
        <v>3689</v>
      </c>
      <c r="V23" s="22">
        <v>2194</v>
      </c>
      <c r="W23" s="28">
        <v>2771</v>
      </c>
      <c r="X23" s="28">
        <v>3162</v>
      </c>
      <c r="Y23" s="29">
        <v>3479</v>
      </c>
    </row>
    <row r="24" spans="1:25" ht="18" customHeight="1">
      <c r="A24" s="40" t="s">
        <v>6</v>
      </c>
      <c r="B24" s="31">
        <v>0.451417004048583</v>
      </c>
      <c r="C24" s="31">
        <v>0.45984112974404234</v>
      </c>
      <c r="D24" s="31">
        <v>0.4652892561983471</v>
      </c>
      <c r="E24" s="31">
        <v>0.4776247848537005</v>
      </c>
      <c r="F24" s="31">
        <v>0.46569520340012144</v>
      </c>
      <c r="G24" s="31">
        <v>0.44113110539845757</v>
      </c>
      <c r="H24" s="31">
        <v>0.4732408325074331</v>
      </c>
      <c r="I24" s="31">
        <v>0.4775251189846642</v>
      </c>
      <c r="J24" s="31">
        <v>0.4933201385452746</v>
      </c>
      <c r="K24" s="31">
        <v>0.4889795918367347</v>
      </c>
      <c r="L24" s="31">
        <v>0.48414770607982094</v>
      </c>
      <c r="M24" s="31">
        <v>0.5117973629424011</v>
      </c>
      <c r="N24" s="32">
        <v>0.5029739776951673</v>
      </c>
      <c r="O24" s="32">
        <v>0.48038585209003215</v>
      </c>
      <c r="P24" s="32">
        <v>0.48053647366699376</v>
      </c>
      <c r="Q24" s="33">
        <v>0.48871941531617413</v>
      </c>
      <c r="R24" s="31">
        <v>0.4953664700926706</v>
      </c>
      <c r="S24" s="32">
        <v>0.4875152253349574</v>
      </c>
      <c r="T24" s="31">
        <v>0.487593423019432</v>
      </c>
      <c r="U24" s="31">
        <v>0.485</v>
      </c>
      <c r="V24" s="31">
        <v>0.4795</v>
      </c>
      <c r="W24" s="31">
        <v>0.467</v>
      </c>
      <c r="X24" s="31">
        <v>0.4804</v>
      </c>
      <c r="Y24" s="34">
        <v>0.4777</v>
      </c>
    </row>
    <row r="25" spans="1:25" ht="18" customHeight="1">
      <c r="A25" s="21" t="s">
        <v>17</v>
      </c>
      <c r="B25" s="22">
        <v>443</v>
      </c>
      <c r="C25" s="22">
        <v>396</v>
      </c>
      <c r="D25" s="22">
        <v>440</v>
      </c>
      <c r="E25" s="22">
        <v>427</v>
      </c>
      <c r="F25" s="22">
        <v>478</v>
      </c>
      <c r="G25" s="22">
        <v>540</v>
      </c>
      <c r="H25" s="22">
        <v>532</v>
      </c>
      <c r="I25" s="22">
        <v>607</v>
      </c>
      <c r="J25" s="22">
        <v>608</v>
      </c>
      <c r="K25" s="22">
        <v>652</v>
      </c>
      <c r="L25" s="22">
        <v>638</v>
      </c>
      <c r="M25" s="22">
        <v>678</v>
      </c>
      <c r="N25" s="22">
        <v>731</v>
      </c>
      <c r="O25" s="22">
        <v>742</v>
      </c>
      <c r="P25" s="22">
        <v>812</v>
      </c>
      <c r="Q25" s="23">
        <v>867</v>
      </c>
      <c r="R25" s="22">
        <v>868</v>
      </c>
      <c r="S25" s="22">
        <v>945</v>
      </c>
      <c r="T25" s="22">
        <v>975</v>
      </c>
      <c r="U25" s="22">
        <v>892</v>
      </c>
      <c r="V25" s="22">
        <v>711</v>
      </c>
      <c r="W25" s="28">
        <v>840</v>
      </c>
      <c r="X25" s="28">
        <v>930</v>
      </c>
      <c r="Y25" s="29">
        <v>1146</v>
      </c>
    </row>
    <row r="26" spans="1:25" ht="18" customHeight="1">
      <c r="A26" s="40" t="s">
        <v>6</v>
      </c>
      <c r="B26" s="31">
        <v>0.4040632054176072</v>
      </c>
      <c r="C26" s="31">
        <v>0.380352644836272</v>
      </c>
      <c r="D26" s="31">
        <v>0.47072072072072074</v>
      </c>
      <c r="E26" s="31">
        <v>0.45901639344262296</v>
      </c>
      <c r="F26" s="31">
        <v>0.4769874476987448</v>
      </c>
      <c r="G26" s="31">
        <v>0.39444444444444443</v>
      </c>
      <c r="H26" s="31">
        <v>0.4849624060150376</v>
      </c>
      <c r="I26" s="31">
        <v>0.4052718286655684</v>
      </c>
      <c r="J26" s="31">
        <v>0.44901315789473684</v>
      </c>
      <c r="K26" s="31">
        <v>0.44171779141104295</v>
      </c>
      <c r="L26" s="31">
        <v>0.45768025078369906</v>
      </c>
      <c r="M26" s="31">
        <v>0.44837758112094395</v>
      </c>
      <c r="N26" s="32">
        <v>0.454172366621067</v>
      </c>
      <c r="O26" s="32">
        <v>0.47035040431266845</v>
      </c>
      <c r="P26" s="32">
        <v>0.4642857142857143</v>
      </c>
      <c r="Q26" s="33">
        <v>0.46366782006920415</v>
      </c>
      <c r="R26" s="31">
        <v>0.47465437788018433</v>
      </c>
      <c r="S26" s="32">
        <v>0.4846560846560847</v>
      </c>
      <c r="T26" s="31">
        <v>0.49025641025641026</v>
      </c>
      <c r="U26" s="31">
        <v>0.471</v>
      </c>
      <c r="V26" s="31">
        <v>0.4374</v>
      </c>
      <c r="W26" s="31">
        <v>0.443</v>
      </c>
      <c r="X26" s="31">
        <v>0.4903</v>
      </c>
      <c r="Y26" s="34">
        <v>0.4406</v>
      </c>
    </row>
    <row r="27" spans="2:7" ht="12.75">
      <c r="B27" s="44"/>
      <c r="C27" s="44"/>
      <c r="D27" s="17"/>
      <c r="E27" s="44"/>
      <c r="F27" s="17"/>
      <c r="G27" s="17"/>
    </row>
    <row r="28" spans="1:7" ht="12.75">
      <c r="A28" s="45" t="s">
        <v>18</v>
      </c>
      <c r="B28" s="44"/>
      <c r="C28" s="44"/>
      <c r="D28" s="17"/>
      <c r="E28" s="44"/>
      <c r="F28" s="17"/>
      <c r="G28" s="17"/>
    </row>
    <row r="29" spans="1:11" ht="12.75">
      <c r="A29" s="45" t="s">
        <v>19</v>
      </c>
      <c r="B29" s="44"/>
      <c r="C29" s="44"/>
      <c r="D29" s="44"/>
      <c r="E29" s="17"/>
      <c r="F29" s="17"/>
      <c r="G29" s="17"/>
      <c r="H29" s="44"/>
      <c r="I29" s="44"/>
      <c r="J29" s="44"/>
      <c r="K29" s="44"/>
    </row>
    <row r="30" spans="1:11" ht="12.75">
      <c r="A30" s="46" t="s">
        <v>20</v>
      </c>
      <c r="B30" s="47"/>
      <c r="C30" s="47"/>
      <c r="D30" s="47"/>
      <c r="E30" s="47"/>
      <c r="F30" s="47"/>
      <c r="G30" s="47"/>
      <c r="H30" s="17"/>
      <c r="I30" s="17"/>
      <c r="J30" s="17"/>
      <c r="K30" s="17"/>
    </row>
    <row r="31" spans="1:11" ht="12.75">
      <c r="A31" s="46"/>
      <c r="B31" s="47"/>
      <c r="C31" s="47"/>
      <c r="D31" s="47"/>
      <c r="E31" s="47"/>
      <c r="F31" s="47"/>
      <c r="G31" s="47"/>
      <c r="H31" s="17"/>
      <c r="I31" s="17"/>
      <c r="J31" s="17"/>
      <c r="K31" s="17"/>
    </row>
    <row r="32" spans="1:11" ht="12.75">
      <c r="A32" s="48" t="s">
        <v>21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25" ht="12.75">
      <c r="A33" s="50" t="s">
        <v>22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7"/>
    </row>
    <row r="34" spans="1:25" s="12" customFormat="1" ht="12.75">
      <c r="A34" s="50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7"/>
    </row>
    <row r="35" spans="2:11" ht="12.75">
      <c r="B35" s="51"/>
      <c r="C35" s="51"/>
      <c r="D35" s="51"/>
      <c r="E35" s="51"/>
      <c r="F35" s="51"/>
      <c r="G35" s="51"/>
      <c r="H35" s="52"/>
      <c r="I35" s="52"/>
      <c r="J35" s="52"/>
      <c r="K35" s="52"/>
    </row>
    <row r="36" spans="2:6" ht="12.75">
      <c r="B36" s="49"/>
      <c r="C36" s="49"/>
      <c r="D36" s="49"/>
      <c r="E36" s="49"/>
      <c r="F36" s="49"/>
    </row>
    <row r="37" spans="8:11" ht="12.75">
      <c r="H37" s="52"/>
      <c r="I37" s="52"/>
      <c r="J37" s="52"/>
      <c r="K37" s="52"/>
    </row>
  </sheetData>
  <sheetProtection/>
  <mergeCells count="5">
    <mergeCell ref="A1:Y1"/>
    <mergeCell ref="A3:Y3"/>
    <mergeCell ref="A4:Y4"/>
    <mergeCell ref="A33:Y33"/>
    <mergeCell ref="A34:Y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2024-04-04T18:03:57Z</dcterms:created>
  <dcterms:modified xsi:type="dcterms:W3CDTF">2024-04-04T18:04:33Z</dcterms:modified>
  <cp:category/>
  <cp:version/>
  <cp:contentType/>
  <cp:contentStatus/>
</cp:coreProperties>
</file>